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55" windowWidth="15195" windowHeight="7605" activeTab="11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externalReferences>
    <externalReference r:id="rId13"/>
  </externalReferences>
  <definedNames>
    <definedName name="_xlnm._FilterDatabase" localSheetId="6" hidden="1">'M7'!$D$1:$D$48</definedName>
  </definedNames>
  <calcPr calcId="145621"/>
</workbook>
</file>

<file path=xl/calcChain.xml><?xml version="1.0" encoding="utf-8"?>
<calcChain xmlns="http://schemas.openxmlformats.org/spreadsheetml/2006/main">
  <c r="E23" i="9" l="1"/>
  <c r="E7" i="10" l="1"/>
  <c r="E7" i="11" l="1"/>
  <c r="E23" i="3" l="1"/>
  <c r="C9" i="1" l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E7" i="7" l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6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7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8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9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2"/>
  <c r="E10" i="3" l="1"/>
  <c r="E16" i="3" l="1"/>
  <c r="E15" i="3"/>
  <c r="E14" i="3"/>
  <c r="E35" i="2" l="1"/>
  <c r="E7" i="4" l="1"/>
  <c r="E27" i="9" l="1"/>
  <c r="E26" i="9"/>
  <c r="E25" i="9"/>
  <c r="E35" i="3" l="1"/>
  <c r="E36" i="3"/>
  <c r="E37" i="3"/>
  <c r="E32" i="1"/>
  <c r="E33" i="1"/>
  <c r="E34" i="1"/>
  <c r="E35" i="1"/>
  <c r="E36" i="1"/>
  <c r="E37" i="1"/>
  <c r="E23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7" i="11"/>
  <c r="E7" i="9" l="1"/>
  <c r="E34" i="10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8" i="3"/>
  <c r="E7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7" i="1"/>
  <c r="E39" i="2" l="1"/>
  <c r="E40" i="2"/>
  <c r="E38" i="4" l="1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37" i="2"/>
  <c r="E40" i="4"/>
  <c r="E39" i="5"/>
  <c r="E40" i="6"/>
  <c r="E40" i="9"/>
  <c r="E39" i="10"/>
  <c r="E39" i="12"/>
  <c r="E39" i="7"/>
  <c r="E40" i="8"/>
  <c r="E36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8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<sst xmlns="http://schemas.openxmlformats.org/spreadsheetml/2006/main" count="912" uniqueCount="24">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</sst>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6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</cellStyleXfs>
  <cellXfs count="8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quotePrefix="1" applyFont="1"/>
    <xf numFmtId="0" fontId="3" fillId="3" borderId="2" xfId="1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5" fillId="0" borderId="29" xfId="0" applyNumberFormat="1" applyFont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18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isii%202014,%20%202013/imisii%202014/Copy%20of%20DE_MR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h"/>
      <sheetName val="30 min"/>
      <sheetName val="60 min"/>
      <sheetName val="ozon 8h"/>
      <sheetName val="PM 10"/>
      <sheetName val="ozon"/>
      <sheetName val="mes P10"/>
      <sheetName val="stirol "/>
      <sheetName val="mes confentr"/>
      <sheetName val="Sheet2"/>
      <sheetName val="god con"/>
      <sheetName val="sr con na Benzenmes"/>
      <sheetName val="sr con na  NO2"/>
      <sheetName val="sr con h2s "/>
      <sheetName val="sr con PH10"/>
      <sheetName val="sr con S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H33" sqref="H33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71"/>
      <c r="B2" s="72"/>
      <c r="C2" s="72"/>
      <c r="D2" s="72"/>
      <c r="E2" s="72"/>
    </row>
    <row r="3" spans="1:5" ht="25.5" x14ac:dyDescent="0.2">
      <c r="A3" s="73" t="s">
        <v>0</v>
      </c>
      <c r="B3" s="73" t="s">
        <v>1</v>
      </c>
      <c r="C3" s="73" t="s">
        <v>2</v>
      </c>
      <c r="D3" s="15" t="s">
        <v>3</v>
      </c>
      <c r="E3" s="15" t="s">
        <v>4</v>
      </c>
    </row>
    <row r="4" spans="1:5" ht="26.25" customHeight="1" x14ac:dyDescent="0.2">
      <c r="A4" s="74"/>
      <c r="B4" s="74"/>
      <c r="C4" s="74"/>
      <c r="D4" s="14" t="s">
        <v>15</v>
      </c>
      <c r="E4" s="14" t="s">
        <v>5</v>
      </c>
    </row>
    <row r="5" spans="1:5" ht="21.75" customHeight="1" thickBot="1" x14ac:dyDescent="0.25">
      <c r="A5" s="75"/>
      <c r="B5" s="75"/>
      <c r="C5" s="75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43101</v>
      </c>
      <c r="D7" s="61">
        <v>84.1</v>
      </c>
      <c r="E7" s="20">
        <f>IF(D7&gt;50,D7/50,IF(D7&lt;=50,"-"))</f>
        <v>1.6819999999999999</v>
      </c>
    </row>
    <row r="8" spans="1:5" x14ac:dyDescent="0.2">
      <c r="A8" s="19" t="s">
        <v>14</v>
      </c>
      <c r="B8" s="5" t="s">
        <v>6</v>
      </c>
      <c r="C8" s="4">
        <f>C7+1</f>
        <v>43102</v>
      </c>
      <c r="D8" s="61">
        <v>94.91</v>
      </c>
      <c r="E8" s="20">
        <f>IF(D8&gt;50,D8/50,IF(D8&lt;=50,"-"))</f>
        <v>1.8981999999999999</v>
      </c>
    </row>
    <row r="9" spans="1:5" x14ac:dyDescent="0.2">
      <c r="A9" s="19" t="s">
        <v>14</v>
      </c>
      <c r="B9" s="5" t="s">
        <v>6</v>
      </c>
      <c r="C9" s="4">
        <f t="shared" ref="C9:C37" si="0">C8+1</f>
        <v>43103</v>
      </c>
      <c r="D9" s="61">
        <v>75.47</v>
      </c>
      <c r="E9" s="20">
        <f>IF(D9&gt;50,D9/50,IF(D9&lt;=50,"-"))</f>
        <v>1.5094000000000001</v>
      </c>
    </row>
    <row r="10" spans="1:5" x14ac:dyDescent="0.2">
      <c r="A10" s="19" t="s">
        <v>14</v>
      </c>
      <c r="B10" s="5" t="s">
        <v>6</v>
      </c>
      <c r="C10" s="4">
        <f t="shared" si="0"/>
        <v>43104</v>
      </c>
      <c r="D10" s="61">
        <v>68.069999999999993</v>
      </c>
      <c r="E10" s="20">
        <f>IF(D10&gt;50,D10/50,IF(D10&lt;=50,"-"))</f>
        <v>1.3613999999999999</v>
      </c>
    </row>
    <row r="11" spans="1:5" x14ac:dyDescent="0.2">
      <c r="A11" s="19" t="s">
        <v>14</v>
      </c>
      <c r="B11" s="5" t="s">
        <v>6</v>
      </c>
      <c r="C11" s="4">
        <f t="shared" si="0"/>
        <v>43105</v>
      </c>
      <c r="D11" s="61">
        <v>92.37</v>
      </c>
      <c r="E11" s="20">
        <f>IF(D11&gt;50,D11/50,IF(D11&lt;=50,"-"))</f>
        <v>1.8474000000000002</v>
      </c>
    </row>
    <row r="12" spans="1:5" x14ac:dyDescent="0.2">
      <c r="A12" s="19" t="s">
        <v>14</v>
      </c>
      <c r="B12" s="5" t="s">
        <v>6</v>
      </c>
      <c r="C12" s="4">
        <f t="shared" si="0"/>
        <v>43106</v>
      </c>
      <c r="D12" s="61">
        <v>81.540000000000006</v>
      </c>
      <c r="E12" s="20">
        <f t="shared" ref="E12:E21" si="1">IF(D12&gt;50,D12/50,IF(D12&lt;=50,"-"))</f>
        <v>1.6308</v>
      </c>
    </row>
    <row r="13" spans="1:5" x14ac:dyDescent="0.2">
      <c r="A13" s="19" t="s">
        <v>14</v>
      </c>
      <c r="B13" s="5" t="s">
        <v>6</v>
      </c>
      <c r="C13" s="4">
        <f t="shared" si="0"/>
        <v>43107</v>
      </c>
      <c r="D13" s="61">
        <v>91.61</v>
      </c>
      <c r="E13" s="20">
        <f t="shared" si="1"/>
        <v>1.8322000000000001</v>
      </c>
    </row>
    <row r="14" spans="1:5" x14ac:dyDescent="0.2">
      <c r="A14" s="19" t="s">
        <v>14</v>
      </c>
      <c r="B14" s="5" t="s">
        <v>6</v>
      </c>
      <c r="C14" s="4">
        <f t="shared" si="0"/>
        <v>43108</v>
      </c>
      <c r="D14" s="61">
        <v>99.63</v>
      </c>
      <c r="E14" s="20">
        <f t="shared" si="1"/>
        <v>1.9925999999999999</v>
      </c>
    </row>
    <row r="15" spans="1:5" x14ac:dyDescent="0.2">
      <c r="A15" s="19" t="s">
        <v>14</v>
      </c>
      <c r="B15" s="5" t="s">
        <v>6</v>
      </c>
      <c r="C15" s="4">
        <f t="shared" si="0"/>
        <v>43109</v>
      </c>
      <c r="D15" s="61">
        <v>50.54</v>
      </c>
      <c r="E15" s="20">
        <f t="shared" si="1"/>
        <v>1.0107999999999999</v>
      </c>
    </row>
    <row r="16" spans="1:5" x14ac:dyDescent="0.2">
      <c r="A16" s="19" t="s">
        <v>14</v>
      </c>
      <c r="B16" s="5" t="s">
        <v>6</v>
      </c>
      <c r="C16" s="4">
        <f t="shared" si="0"/>
        <v>43110</v>
      </c>
      <c r="D16" s="61">
        <v>47.27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43111</v>
      </c>
      <c r="D17" s="61">
        <v>71.39</v>
      </c>
      <c r="E17" s="20">
        <f t="shared" si="1"/>
        <v>1.4278</v>
      </c>
    </row>
    <row r="18" spans="1:10" x14ac:dyDescent="0.2">
      <c r="A18" s="19" t="s">
        <v>14</v>
      </c>
      <c r="B18" s="5" t="s">
        <v>6</v>
      </c>
      <c r="C18" s="4">
        <f t="shared" si="0"/>
        <v>43112</v>
      </c>
      <c r="D18" s="61">
        <v>29.07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43113</v>
      </c>
      <c r="D19" s="61">
        <v>29.07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43114</v>
      </c>
      <c r="D20" s="61">
        <v>36.06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43115</v>
      </c>
      <c r="D21" s="61">
        <v>58.93</v>
      </c>
      <c r="E21" s="20">
        <f t="shared" si="1"/>
        <v>1.1786000000000001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43116</v>
      </c>
      <c r="D22" s="61">
        <v>60.24</v>
      </c>
      <c r="E22" s="20">
        <f t="shared" ref="E22:E37" si="2">IF(D22&gt;50,D22/50,IF(D22&lt;=50,"-"))</f>
        <v>1.2048000000000001</v>
      </c>
    </row>
    <row r="23" spans="1:10" x14ac:dyDescent="0.2">
      <c r="A23" s="19" t="s">
        <v>14</v>
      </c>
      <c r="B23" s="5" t="s">
        <v>6</v>
      </c>
      <c r="C23" s="4">
        <f t="shared" si="0"/>
        <v>43117</v>
      </c>
      <c r="D23" s="61">
        <v>60.42</v>
      </c>
      <c r="E23" s="20">
        <f t="shared" si="2"/>
        <v>1.2084000000000001</v>
      </c>
    </row>
    <row r="24" spans="1:10" x14ac:dyDescent="0.2">
      <c r="A24" s="19" t="s">
        <v>14</v>
      </c>
      <c r="B24" s="5" t="s">
        <v>6</v>
      </c>
      <c r="C24" s="4">
        <f t="shared" si="0"/>
        <v>43118</v>
      </c>
      <c r="D24" s="61">
        <v>27.44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43119</v>
      </c>
      <c r="D25" s="61">
        <v>59.21</v>
      </c>
      <c r="E25" s="20">
        <f t="shared" si="2"/>
        <v>1.1841999999999999</v>
      </c>
    </row>
    <row r="26" spans="1:10" x14ac:dyDescent="0.2">
      <c r="A26" s="19" t="s">
        <v>14</v>
      </c>
      <c r="B26" s="5" t="s">
        <v>6</v>
      </c>
      <c r="C26" s="4">
        <f t="shared" si="0"/>
        <v>43120</v>
      </c>
      <c r="D26" s="61">
        <v>77.040000000000006</v>
      </c>
      <c r="E26" s="20">
        <f t="shared" si="2"/>
        <v>1.5408000000000002</v>
      </c>
    </row>
    <row r="27" spans="1:10" x14ac:dyDescent="0.2">
      <c r="A27" s="19" t="s">
        <v>14</v>
      </c>
      <c r="B27" s="5" t="s">
        <v>6</v>
      </c>
      <c r="C27" s="4">
        <f t="shared" si="0"/>
        <v>43121</v>
      </c>
      <c r="D27" s="61">
        <v>42.19</v>
      </c>
      <c r="E27" s="20" t="str">
        <f t="shared" si="2"/>
        <v>-</v>
      </c>
    </row>
    <row r="28" spans="1:10" x14ac:dyDescent="0.2">
      <c r="A28" s="19" t="s">
        <v>14</v>
      </c>
      <c r="B28" s="5" t="s">
        <v>6</v>
      </c>
      <c r="C28" s="4">
        <f t="shared" si="0"/>
        <v>43122</v>
      </c>
      <c r="D28" s="61">
        <v>21.47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43123</v>
      </c>
      <c r="D29" s="61">
        <v>40.479999999999997</v>
      </c>
      <c r="E29" s="20" t="str">
        <f t="shared" si="2"/>
        <v>-</v>
      </c>
    </row>
    <row r="30" spans="1:10" x14ac:dyDescent="0.2">
      <c r="A30" s="19" t="s">
        <v>14</v>
      </c>
      <c r="B30" s="5" t="s">
        <v>6</v>
      </c>
      <c r="C30" s="4">
        <f t="shared" si="0"/>
        <v>43124</v>
      </c>
      <c r="D30" s="61">
        <v>29.45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43125</v>
      </c>
      <c r="D31" s="61">
        <v>57.93</v>
      </c>
      <c r="E31" s="20">
        <f t="shared" si="2"/>
        <v>1.1586000000000001</v>
      </c>
    </row>
    <row r="32" spans="1:10" x14ac:dyDescent="0.2">
      <c r="A32" s="19" t="s">
        <v>14</v>
      </c>
      <c r="B32" s="5" t="s">
        <v>6</v>
      </c>
      <c r="C32" s="4">
        <f t="shared" si="0"/>
        <v>43126</v>
      </c>
      <c r="D32" s="61">
        <v>66.98</v>
      </c>
      <c r="E32" s="20">
        <f t="shared" si="2"/>
        <v>1.3396000000000001</v>
      </c>
    </row>
    <row r="33" spans="1:7" x14ac:dyDescent="0.2">
      <c r="A33" s="19" t="s">
        <v>14</v>
      </c>
      <c r="B33" s="5" t="s">
        <v>6</v>
      </c>
      <c r="C33" s="4">
        <f t="shared" si="0"/>
        <v>43127</v>
      </c>
      <c r="D33" s="61">
        <v>93.3</v>
      </c>
      <c r="E33" s="20">
        <f t="shared" si="2"/>
        <v>1.8659999999999999</v>
      </c>
    </row>
    <row r="34" spans="1:7" x14ac:dyDescent="0.2">
      <c r="A34" s="19" t="s">
        <v>14</v>
      </c>
      <c r="B34" s="5" t="s">
        <v>6</v>
      </c>
      <c r="C34" s="4">
        <f t="shared" si="0"/>
        <v>43128</v>
      </c>
      <c r="D34" s="61">
        <v>98.48</v>
      </c>
      <c r="E34" s="20">
        <f t="shared" si="2"/>
        <v>1.9696</v>
      </c>
    </row>
    <row r="35" spans="1:7" x14ac:dyDescent="0.2">
      <c r="A35" s="19" t="s">
        <v>14</v>
      </c>
      <c r="B35" s="5" t="s">
        <v>6</v>
      </c>
      <c r="C35" s="4">
        <f t="shared" si="0"/>
        <v>43129</v>
      </c>
      <c r="D35" s="61">
        <v>114.85</v>
      </c>
      <c r="E35" s="20">
        <f t="shared" si="2"/>
        <v>2.2969999999999997</v>
      </c>
    </row>
    <row r="36" spans="1:7" x14ac:dyDescent="0.2">
      <c r="A36" s="19" t="s">
        <v>14</v>
      </c>
      <c r="B36" s="5" t="s">
        <v>6</v>
      </c>
      <c r="C36" s="4">
        <f t="shared" si="0"/>
        <v>43130</v>
      </c>
      <c r="D36" s="61">
        <v>88.33</v>
      </c>
      <c r="E36" s="20">
        <f t="shared" si="2"/>
        <v>1.7665999999999999</v>
      </c>
    </row>
    <row r="37" spans="1:7" x14ac:dyDescent="0.2">
      <c r="A37" s="19" t="s">
        <v>14</v>
      </c>
      <c r="B37" s="5" t="s">
        <v>6</v>
      </c>
      <c r="C37" s="4">
        <f t="shared" si="0"/>
        <v>43131</v>
      </c>
      <c r="D37" s="61">
        <v>75.38</v>
      </c>
      <c r="E37" s="20">
        <f t="shared" si="2"/>
        <v>1.5075999999999998</v>
      </c>
    </row>
    <row r="38" spans="1:7" x14ac:dyDescent="0.2">
      <c r="A38" s="66" t="s">
        <v>7</v>
      </c>
      <c r="B38" s="67"/>
      <c r="C38" s="67"/>
      <c r="D38" s="68"/>
      <c r="E38" s="21">
        <f>COUNT(D7:D37)</f>
        <v>31</v>
      </c>
    </row>
    <row r="39" spans="1:7" x14ac:dyDescent="0.2">
      <c r="A39" s="66" t="s">
        <v>8</v>
      </c>
      <c r="B39" s="67"/>
      <c r="C39" s="67"/>
      <c r="D39" s="68"/>
      <c r="E39" s="21">
        <f>COUNT(D7:D37)</f>
        <v>31</v>
      </c>
    </row>
    <row r="40" spans="1:7" x14ac:dyDescent="0.2">
      <c r="A40" s="66" t="s">
        <v>9</v>
      </c>
      <c r="B40" s="67"/>
      <c r="C40" s="67"/>
      <c r="D40" s="68"/>
      <c r="E40" s="21">
        <f>COUNT(E7:E37)</f>
        <v>22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22</v>
      </c>
    </row>
    <row r="42" spans="1:7" x14ac:dyDescent="0.2">
      <c r="A42" s="66" t="s">
        <v>11</v>
      </c>
      <c r="B42" s="67"/>
      <c r="C42" s="67"/>
      <c r="D42" s="68"/>
      <c r="E42" s="22">
        <f>AVERAGE(D7:D37)</f>
        <v>65.265161290322581</v>
      </c>
    </row>
    <row r="43" spans="1:7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6"/>
      <c r="B45" s="76"/>
      <c r="C45" s="76"/>
      <c r="D45" s="76"/>
      <c r="E45" s="76"/>
      <c r="F45" s="51"/>
      <c r="G45" s="51"/>
    </row>
    <row r="46" spans="1:7" x14ac:dyDescent="0.2">
      <c r="A46" s="77"/>
      <c r="B46" s="77"/>
      <c r="C46" s="77"/>
      <c r="D46" s="77"/>
      <c r="E46" s="77"/>
      <c r="F46" s="77"/>
      <c r="G46" s="77"/>
    </row>
    <row r="47" spans="1:7" x14ac:dyDescent="0.2">
      <c r="A47" s="77"/>
      <c r="B47" s="77"/>
      <c r="C47" s="77"/>
      <c r="D47" s="77"/>
      <c r="E47" s="77"/>
      <c r="F47" s="51"/>
      <c r="G47" s="51"/>
    </row>
    <row r="48" spans="1:7" x14ac:dyDescent="0.2">
      <c r="A48" s="77"/>
      <c r="B48" s="77"/>
      <c r="C48" s="77"/>
      <c r="D48" s="77"/>
      <c r="E48" s="77"/>
      <c r="F48" s="51"/>
      <c r="G48" s="51"/>
    </row>
  </sheetData>
  <protectedRanges>
    <protectedRange sqref="A7:B37" name="Range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0" zoomScaleNormal="100" workbookViewId="0">
      <selection activeCell="I25" sqref="I25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9" t="s">
        <v>17</v>
      </c>
      <c r="B1" s="70"/>
      <c r="C1" s="70"/>
      <c r="D1" s="70"/>
      <c r="E1" s="70"/>
    </row>
    <row r="2" spans="1:23" ht="13.5" thickBot="1" x14ac:dyDescent="0.25">
      <c r="A2" s="81"/>
      <c r="B2" s="70"/>
      <c r="C2" s="70"/>
      <c r="D2" s="70"/>
      <c r="E2" s="70"/>
    </row>
    <row r="3" spans="1:23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23" ht="25.5" x14ac:dyDescent="0.2">
      <c r="A4" s="83"/>
      <c r="B4" s="83"/>
      <c r="C4" s="83"/>
      <c r="D4" s="45" t="s">
        <v>18</v>
      </c>
      <c r="E4" s="1" t="s">
        <v>5</v>
      </c>
    </row>
    <row r="5" spans="1:23" ht="15" thickBot="1" x14ac:dyDescent="0.25">
      <c r="A5" s="84"/>
      <c r="B5" s="84"/>
      <c r="C5" s="84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43132</v>
      </c>
      <c r="D7" s="60">
        <v>79.88</v>
      </c>
      <c r="E7" s="20">
        <f>IF(D7&gt;50,D7/50,IF(D7&lt;=50,"-"))</f>
        <v>1.5975999999999999</v>
      </c>
    </row>
    <row r="8" spans="1:23" x14ac:dyDescent="0.2">
      <c r="A8" s="19" t="s">
        <v>14</v>
      </c>
      <c r="B8" s="5" t="s">
        <v>6</v>
      </c>
      <c r="C8" s="4">
        <f>C7+1</f>
        <v>43133</v>
      </c>
      <c r="D8" s="60">
        <v>66.040000000000006</v>
      </c>
      <c r="E8" s="20">
        <f t="shared" ref="E8:E34" si="0">IF(D8&gt;50,D8/50,IF(D8&lt;=50,"-"))</f>
        <v>1.3208000000000002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43134</v>
      </c>
      <c r="D9" s="60">
        <v>43.99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43135</v>
      </c>
      <c r="D10" s="60">
        <v>42.74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43136</v>
      </c>
      <c r="D11" s="60">
        <v>58.67</v>
      </c>
      <c r="E11" s="20">
        <f t="shared" si="0"/>
        <v>1.1734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43137</v>
      </c>
      <c r="D12" s="60">
        <v>60.8</v>
      </c>
      <c r="E12" s="20">
        <f t="shared" si="0"/>
        <v>1.216</v>
      </c>
    </row>
    <row r="13" spans="1:23" x14ac:dyDescent="0.2">
      <c r="A13" s="19" t="s">
        <v>14</v>
      </c>
      <c r="B13" s="5" t="s">
        <v>6</v>
      </c>
      <c r="C13" s="4">
        <f t="shared" si="1"/>
        <v>43138</v>
      </c>
      <c r="D13" s="60">
        <v>50.64</v>
      </c>
      <c r="E13" s="20">
        <f t="shared" si="0"/>
        <v>1.0127999999999999</v>
      </c>
    </row>
    <row r="14" spans="1:23" x14ac:dyDescent="0.2">
      <c r="A14" s="19" t="s">
        <v>14</v>
      </c>
      <c r="B14" s="5" t="s">
        <v>6</v>
      </c>
      <c r="C14" s="4">
        <f t="shared" si="1"/>
        <v>43139</v>
      </c>
      <c r="D14" s="60">
        <v>59.92</v>
      </c>
      <c r="E14" s="20">
        <f t="shared" si="0"/>
        <v>1.1984000000000001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43140</v>
      </c>
      <c r="D15" s="60">
        <v>53.63</v>
      </c>
      <c r="E15" s="20">
        <f t="shared" si="0"/>
        <v>1.0726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43141</v>
      </c>
      <c r="D16" s="60">
        <v>53.67</v>
      </c>
      <c r="E16" s="20">
        <f t="shared" si="0"/>
        <v>1.0734000000000001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43142</v>
      </c>
      <c r="D17" s="60">
        <v>32.14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43143</v>
      </c>
      <c r="D18" s="60">
        <v>47.37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43144</v>
      </c>
      <c r="D19" s="60">
        <v>47.63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43145</v>
      </c>
      <c r="D20" s="60">
        <v>53.76</v>
      </c>
      <c r="E20" s="20">
        <f t="shared" si="0"/>
        <v>1.0751999999999999</v>
      </c>
    </row>
    <row r="21" spans="1:23" x14ac:dyDescent="0.2">
      <c r="A21" s="19" t="s">
        <v>14</v>
      </c>
      <c r="B21" s="5" t="s">
        <v>6</v>
      </c>
      <c r="C21" s="4">
        <f t="shared" si="1"/>
        <v>43146</v>
      </c>
      <c r="D21" s="60">
        <v>30.99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43147</v>
      </c>
      <c r="D22" s="60">
        <v>32.93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43148</v>
      </c>
      <c r="D23" s="60">
        <v>56.55</v>
      </c>
      <c r="E23" s="20">
        <f t="shared" si="0"/>
        <v>1.131</v>
      </c>
    </row>
    <row r="24" spans="1:23" x14ac:dyDescent="0.2">
      <c r="A24" s="19" t="s">
        <v>14</v>
      </c>
      <c r="B24" s="5" t="s">
        <v>6</v>
      </c>
      <c r="C24" s="4">
        <f t="shared" si="1"/>
        <v>43149</v>
      </c>
      <c r="D24" s="60">
        <v>56.1</v>
      </c>
      <c r="E24" s="20">
        <f t="shared" si="0"/>
        <v>1.1220000000000001</v>
      </c>
    </row>
    <row r="25" spans="1:23" x14ac:dyDescent="0.2">
      <c r="A25" s="19" t="s">
        <v>14</v>
      </c>
      <c r="B25" s="5" t="s">
        <v>6</v>
      </c>
      <c r="C25" s="4">
        <f t="shared" si="1"/>
        <v>43150</v>
      </c>
      <c r="D25" s="60">
        <v>32.96</v>
      </c>
      <c r="E25" s="20" t="str">
        <f t="shared" si="0"/>
        <v>-</v>
      </c>
      <c r="I25" s="62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43151</v>
      </c>
      <c r="D26" s="60">
        <v>33.020000000000003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43152</v>
      </c>
      <c r="D27" s="60">
        <v>44.38</v>
      </c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43153</v>
      </c>
      <c r="D28" s="60">
        <v>27.66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43154</v>
      </c>
      <c r="D29" s="60">
        <v>35.06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43155</v>
      </c>
      <c r="D30" s="60">
        <v>40.770000000000003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43156</v>
      </c>
      <c r="D31" s="60">
        <v>48.35</v>
      </c>
      <c r="E31" s="20" t="str">
        <f t="shared" si="0"/>
        <v>-</v>
      </c>
    </row>
    <row r="32" spans="1:23" x14ac:dyDescent="0.2">
      <c r="A32" s="19" t="s">
        <v>14</v>
      </c>
      <c r="B32" s="5" t="s">
        <v>6</v>
      </c>
      <c r="C32" s="4">
        <f t="shared" si="1"/>
        <v>43157</v>
      </c>
      <c r="D32" s="60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43158</v>
      </c>
      <c r="D33" s="60">
        <v>46.79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43159</v>
      </c>
      <c r="D34" s="60">
        <v>41.76</v>
      </c>
      <c r="E34" s="20" t="str">
        <f t="shared" si="0"/>
        <v>-</v>
      </c>
    </row>
    <row r="35" spans="1:5" x14ac:dyDescent="0.2">
      <c r="A35" s="66" t="s">
        <v>7</v>
      </c>
      <c r="B35" s="67"/>
      <c r="C35" s="67"/>
      <c r="D35" s="68"/>
      <c r="E35" s="21">
        <f>COUNT(D7:D34)</f>
        <v>27</v>
      </c>
    </row>
    <row r="36" spans="1:5" x14ac:dyDescent="0.2">
      <c r="A36" s="66" t="s">
        <v>8</v>
      </c>
      <c r="B36" s="67"/>
      <c r="C36" s="67"/>
      <c r="D36" s="68"/>
      <c r="E36" s="21">
        <f>'M1'!E38+'M2'!E35</f>
        <v>58</v>
      </c>
    </row>
    <row r="37" spans="1:5" x14ac:dyDescent="0.2">
      <c r="A37" s="66" t="s">
        <v>9</v>
      </c>
      <c r="B37" s="67"/>
      <c r="C37" s="67"/>
      <c r="D37" s="68"/>
      <c r="E37" s="21">
        <f>COUNT(E7:E34)</f>
        <v>11</v>
      </c>
    </row>
    <row r="38" spans="1:5" x14ac:dyDescent="0.2">
      <c r="A38" s="66" t="s">
        <v>10</v>
      </c>
      <c r="B38" s="67"/>
      <c r="C38" s="67"/>
      <c r="D38" s="68"/>
      <c r="E38" s="21">
        <f>'M1'!E40+'M2'!E37</f>
        <v>33</v>
      </c>
    </row>
    <row r="39" spans="1:5" x14ac:dyDescent="0.2">
      <c r="A39" s="66" t="s">
        <v>11</v>
      </c>
      <c r="B39" s="67"/>
      <c r="C39" s="67"/>
      <c r="D39" s="68"/>
      <c r="E39" s="22">
        <f>AVERAGE(D7:D34)</f>
        <v>47.340740740740735</v>
      </c>
    </row>
    <row r="40" spans="1:5" ht="13.5" thickBot="1" x14ac:dyDescent="0.25">
      <c r="A40" s="78" t="s">
        <v>12</v>
      </c>
      <c r="B40" s="79"/>
      <c r="C40" s="79"/>
      <c r="D40" s="80"/>
      <c r="E40" s="23">
        <f>(E35/28)*100</f>
        <v>96.428571428571431</v>
      </c>
    </row>
    <row r="41" spans="1:5" x14ac:dyDescent="0.2">
      <c r="A41" s="6"/>
      <c r="B41" s="6"/>
      <c r="C41" s="6"/>
      <c r="D41" s="6"/>
      <c r="E41" s="6"/>
    </row>
  </sheetData>
  <protectedRanges>
    <protectedRange sqref="A7:B34" name="Range1"/>
  </protectedRanges>
  <mergeCells count="11">
    <mergeCell ref="A40:D40"/>
    <mergeCell ref="A35:D35"/>
    <mergeCell ref="A36:D36"/>
    <mergeCell ref="A37:D37"/>
    <mergeCell ref="A38:D38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42" sqref="E42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43160</v>
      </c>
      <c r="D7" s="59">
        <v>103.43</v>
      </c>
      <c r="E7" s="20">
        <f t="shared" ref="E7:E37" si="0">IF(D7&gt;50,D7/50,IF(D7&lt;=50,"-"))</f>
        <v>2.0686</v>
      </c>
    </row>
    <row r="8" spans="1:5" x14ac:dyDescent="0.2">
      <c r="A8" s="19" t="s">
        <v>14</v>
      </c>
      <c r="B8" s="5" t="s">
        <v>6</v>
      </c>
      <c r="C8" s="4">
        <f>C7+1</f>
        <v>43161</v>
      </c>
      <c r="D8" s="59">
        <v>120.97</v>
      </c>
      <c r="E8" s="20">
        <f t="shared" si="0"/>
        <v>2.4194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43162</v>
      </c>
      <c r="D9" s="59">
        <v>123.67</v>
      </c>
      <c r="E9" s="20">
        <f t="shared" si="0"/>
        <v>2.4733999999999998</v>
      </c>
    </row>
    <row r="10" spans="1:5" x14ac:dyDescent="0.2">
      <c r="A10" s="19" t="s">
        <v>14</v>
      </c>
      <c r="B10" s="5" t="s">
        <v>6</v>
      </c>
      <c r="C10" s="4">
        <f t="shared" si="1"/>
        <v>43163</v>
      </c>
      <c r="D10" s="59">
        <v>72.099999999999994</v>
      </c>
      <c r="E10" s="20">
        <f t="shared" si="0"/>
        <v>1.4419999999999999</v>
      </c>
    </row>
    <row r="11" spans="1:5" x14ac:dyDescent="0.2">
      <c r="A11" s="19" t="s">
        <v>14</v>
      </c>
      <c r="B11" s="5" t="s">
        <v>6</v>
      </c>
      <c r="C11" s="4">
        <f t="shared" si="1"/>
        <v>43164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43165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43166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43167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43168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43169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43170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43171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43172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43173</v>
      </c>
      <c r="D20" s="59">
        <v>36.380000000000003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43174</v>
      </c>
      <c r="D21" s="59">
        <v>43.11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43175</v>
      </c>
      <c r="D22" s="59">
        <v>39.299999999999997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43176</v>
      </c>
      <c r="D23" s="59">
        <v>42.07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43177</v>
      </c>
      <c r="D24" s="59">
        <v>53.51</v>
      </c>
      <c r="E24" s="20">
        <f t="shared" si="0"/>
        <v>1.0702</v>
      </c>
    </row>
    <row r="25" spans="1:5" x14ac:dyDescent="0.2">
      <c r="A25" s="19" t="s">
        <v>14</v>
      </c>
      <c r="B25" s="5" t="s">
        <v>6</v>
      </c>
      <c r="C25" s="4">
        <f t="shared" si="1"/>
        <v>43178</v>
      </c>
      <c r="D25" s="59">
        <v>30.26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43179</v>
      </c>
      <c r="D26" s="59">
        <v>28.82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43180</v>
      </c>
      <c r="D27" s="59">
        <v>32.840000000000003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43181</v>
      </c>
      <c r="D28" s="59">
        <v>32.479999999999997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43182</v>
      </c>
      <c r="D29" s="59">
        <v>25.81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43183</v>
      </c>
      <c r="D30" s="59">
        <v>40.46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43184</v>
      </c>
      <c r="D31" s="59">
        <v>62.76</v>
      </c>
      <c r="E31" s="20">
        <f t="shared" si="0"/>
        <v>1.2551999999999999</v>
      </c>
    </row>
    <row r="32" spans="1:5" x14ac:dyDescent="0.2">
      <c r="A32" s="19" t="s">
        <v>14</v>
      </c>
      <c r="B32" s="5" t="s">
        <v>6</v>
      </c>
      <c r="C32" s="4">
        <f t="shared" si="1"/>
        <v>43185</v>
      </c>
      <c r="D32" s="59">
        <v>49.82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43186</v>
      </c>
      <c r="D33" s="59">
        <v>54.24</v>
      </c>
      <c r="E33" s="20">
        <f t="shared" si="0"/>
        <v>1.0848</v>
      </c>
    </row>
    <row r="34" spans="1:5" x14ac:dyDescent="0.2">
      <c r="A34" s="19" t="s">
        <v>14</v>
      </c>
      <c r="B34" s="5" t="s">
        <v>6</v>
      </c>
      <c r="C34" s="4">
        <f t="shared" si="1"/>
        <v>43187</v>
      </c>
      <c r="D34" s="59">
        <v>58.05</v>
      </c>
      <c r="E34" s="20">
        <f t="shared" si="0"/>
        <v>1.161</v>
      </c>
    </row>
    <row r="35" spans="1:5" x14ac:dyDescent="0.2">
      <c r="A35" s="19" t="s">
        <v>14</v>
      </c>
      <c r="B35" s="5" t="s">
        <v>6</v>
      </c>
      <c r="C35" s="4">
        <f t="shared" si="1"/>
        <v>43188</v>
      </c>
      <c r="D35" s="59">
        <v>51.52</v>
      </c>
      <c r="E35" s="20">
        <f t="shared" si="0"/>
        <v>1.0304</v>
      </c>
    </row>
    <row r="36" spans="1:5" x14ac:dyDescent="0.2">
      <c r="A36" s="19" t="s">
        <v>14</v>
      </c>
      <c r="B36" s="5" t="s">
        <v>6</v>
      </c>
      <c r="C36" s="4">
        <f t="shared" si="1"/>
        <v>43189</v>
      </c>
      <c r="D36" s="59">
        <v>61.69</v>
      </c>
      <c r="E36" s="20">
        <f t="shared" si="0"/>
        <v>1.2338</v>
      </c>
    </row>
    <row r="37" spans="1:5" x14ac:dyDescent="0.2">
      <c r="A37" s="19" t="s">
        <v>14</v>
      </c>
      <c r="B37" s="5" t="s">
        <v>6</v>
      </c>
      <c r="C37" s="4">
        <f t="shared" si="1"/>
        <v>43190</v>
      </c>
      <c r="D37" s="59">
        <v>47.4</v>
      </c>
      <c r="E37" s="20" t="str">
        <f t="shared" si="0"/>
        <v>-</v>
      </c>
    </row>
    <row r="38" spans="1:5" x14ac:dyDescent="0.2">
      <c r="A38" s="85" t="s">
        <v>7</v>
      </c>
      <c r="B38" s="85"/>
      <c r="C38" s="85"/>
      <c r="D38" s="85"/>
      <c r="E38" s="21">
        <f>COUNT(D7:D37)</f>
        <v>22</v>
      </c>
    </row>
    <row r="39" spans="1:5" x14ac:dyDescent="0.2">
      <c r="A39" s="85" t="s">
        <v>8</v>
      </c>
      <c r="B39" s="85"/>
      <c r="C39" s="85"/>
      <c r="D39" s="85"/>
      <c r="E39" s="21">
        <f>'M2'!E36+'M3'!E38</f>
        <v>80</v>
      </c>
    </row>
    <row r="40" spans="1:5" x14ac:dyDescent="0.2">
      <c r="A40" s="85" t="s">
        <v>9</v>
      </c>
      <c r="B40" s="85"/>
      <c r="C40" s="85"/>
      <c r="D40" s="85"/>
      <c r="E40" s="21">
        <f>COUNT(E7:E37)</f>
        <v>10</v>
      </c>
    </row>
    <row r="41" spans="1:5" x14ac:dyDescent="0.2">
      <c r="A41" s="85" t="s">
        <v>10</v>
      </c>
      <c r="B41" s="85"/>
      <c r="C41" s="85"/>
      <c r="D41" s="85"/>
      <c r="E41" s="21">
        <f>'M2'!E38+'M3'!E40</f>
        <v>43</v>
      </c>
    </row>
    <row r="42" spans="1:5" x14ac:dyDescent="0.2">
      <c r="A42" s="85" t="s">
        <v>11</v>
      </c>
      <c r="B42" s="85"/>
      <c r="C42" s="85"/>
      <c r="D42" s="85"/>
      <c r="E42" s="22"/>
    </row>
    <row r="43" spans="1:5" ht="13.5" thickBot="1" x14ac:dyDescent="0.25">
      <c r="A43" s="85" t="s">
        <v>12</v>
      </c>
      <c r="B43" s="85"/>
      <c r="C43" s="85"/>
      <c r="D43" s="85"/>
      <c r="E43" s="23">
        <f>(E38/31)*100</f>
        <v>70.967741935483872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0" workbookViewId="0">
      <selection activeCell="H6" sqref="H6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9" t="s">
        <v>20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43191</v>
      </c>
      <c r="D7" s="59">
        <v>34.51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43192</v>
      </c>
      <c r="D8" s="59">
        <v>19.39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43193</v>
      </c>
      <c r="D9" s="59">
        <v>28.83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43194</v>
      </c>
      <c r="D10" s="59">
        <v>41.85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43195</v>
      </c>
      <c r="D11" s="59">
        <v>55.94</v>
      </c>
      <c r="E11" s="20">
        <f t="shared" si="0"/>
        <v>1.1188</v>
      </c>
    </row>
    <row r="12" spans="1:5" x14ac:dyDescent="0.2">
      <c r="A12" s="19" t="s">
        <v>14</v>
      </c>
      <c r="B12" s="5" t="s">
        <v>6</v>
      </c>
      <c r="C12" s="4">
        <f t="shared" si="1"/>
        <v>43196</v>
      </c>
      <c r="D12" s="59">
        <v>46.51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43197</v>
      </c>
      <c r="D13" s="59">
        <v>38.21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43198</v>
      </c>
      <c r="D14" s="59">
        <v>39.869999999999997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43199</v>
      </c>
      <c r="D15" s="59">
        <v>46.77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43200</v>
      </c>
      <c r="D16" s="59">
        <v>39.64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43201</v>
      </c>
      <c r="D17" s="59">
        <v>35.15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43202</v>
      </c>
      <c r="D18" s="59">
        <v>35.57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43203</v>
      </c>
      <c r="D19" s="59">
        <v>29.09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43204</v>
      </c>
      <c r="D20" s="59">
        <v>32.79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43205</v>
      </c>
      <c r="D21" s="59">
        <v>43.93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43206</v>
      </c>
      <c r="D22" s="59">
        <v>36.130000000000003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43207</v>
      </c>
      <c r="D23" s="59">
        <v>42.45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43208</v>
      </c>
      <c r="D24" s="59">
        <v>41.15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43209</v>
      </c>
      <c r="D25" s="59">
        <v>43.42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43210</v>
      </c>
      <c r="D26" s="59">
        <v>35.79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43211</v>
      </c>
      <c r="D27" s="59">
        <v>34.99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43212</v>
      </c>
      <c r="D28" s="59">
        <v>34.380000000000003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43213</v>
      </c>
      <c r="D29" s="59">
        <v>42.78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43214</v>
      </c>
      <c r="D30" s="59">
        <v>53.06</v>
      </c>
      <c r="E30" s="20">
        <f t="shared" si="0"/>
        <v>1.0612000000000001</v>
      </c>
    </row>
    <row r="31" spans="1:5" x14ac:dyDescent="0.2">
      <c r="A31" s="19" t="s">
        <v>14</v>
      </c>
      <c r="B31" s="5" t="s">
        <v>6</v>
      </c>
      <c r="C31" s="4">
        <f t="shared" si="1"/>
        <v>43215</v>
      </c>
      <c r="D31" s="59">
        <v>40.200000000000003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43216</v>
      </c>
      <c r="D32" s="59">
        <v>45.09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43217</v>
      </c>
      <c r="D33" s="59">
        <v>43.88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43218</v>
      </c>
      <c r="D34" s="59">
        <v>32.590000000000003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43219</v>
      </c>
      <c r="D35" s="59">
        <v>31.31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43220</v>
      </c>
      <c r="D36" s="59">
        <v>34.54</v>
      </c>
      <c r="E36" s="20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21">
        <f>COUNT(D7:D36)</f>
        <v>30</v>
      </c>
    </row>
    <row r="38" spans="1:5" x14ac:dyDescent="0.2">
      <c r="A38" s="66" t="s">
        <v>8</v>
      </c>
      <c r="B38" s="67"/>
      <c r="C38" s="67"/>
      <c r="D38" s="68"/>
      <c r="E38" s="21">
        <f>'M3'!E39+'M4'!E37</f>
        <v>110</v>
      </c>
    </row>
    <row r="39" spans="1:5" x14ac:dyDescent="0.2">
      <c r="A39" s="66" t="s">
        <v>9</v>
      </c>
      <c r="B39" s="67"/>
      <c r="C39" s="67"/>
      <c r="D39" s="68"/>
      <c r="E39" s="21">
        <f>COUNT(E7:E36)</f>
        <v>2</v>
      </c>
    </row>
    <row r="40" spans="1:5" x14ac:dyDescent="0.2">
      <c r="A40" s="66" t="s">
        <v>10</v>
      </c>
      <c r="B40" s="67"/>
      <c r="C40" s="67"/>
      <c r="D40" s="68"/>
      <c r="E40" s="21">
        <f>'M3'!E41+'M4'!E39</f>
        <v>45</v>
      </c>
    </row>
    <row r="41" spans="1:5" x14ac:dyDescent="0.2">
      <c r="A41" s="66" t="s">
        <v>11</v>
      </c>
      <c r="B41" s="67"/>
      <c r="C41" s="67"/>
      <c r="D41" s="68"/>
      <c r="E41" s="22">
        <f>AVERAGE(D7:D36)</f>
        <v>38.660333333333327</v>
      </c>
    </row>
    <row r="42" spans="1:5" ht="13.5" thickBot="1" x14ac:dyDescent="0.25">
      <c r="A42" s="78" t="s">
        <v>12</v>
      </c>
      <c r="B42" s="79"/>
      <c r="C42" s="79"/>
      <c r="D42" s="80"/>
      <c r="E42" s="23">
        <f>(E37/30)*100</f>
        <v>100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E42" sqref="E42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43221</v>
      </c>
      <c r="D7" s="59">
        <v>30.05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43222</v>
      </c>
      <c r="D8" s="59">
        <v>30.51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43223</v>
      </c>
      <c r="D9" s="59">
        <v>39.340000000000003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43224</v>
      </c>
      <c r="D10" s="59">
        <v>38.119999999999997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43225</v>
      </c>
      <c r="D11" s="59">
        <v>38.020000000000003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43226</v>
      </c>
      <c r="D12" s="59">
        <v>44.49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43227</v>
      </c>
      <c r="D13" s="59">
        <v>44.14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43228</v>
      </c>
      <c r="D14" s="59">
        <v>36.799999999999997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43229</v>
      </c>
      <c r="D15" s="59">
        <v>41.81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43230</v>
      </c>
      <c r="D16" s="59">
        <v>33.07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43231</v>
      </c>
      <c r="D17" s="59">
        <v>30.71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43232</v>
      </c>
      <c r="D18" s="59">
        <v>34.54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43233</v>
      </c>
      <c r="D19" s="59">
        <v>30.27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43234</v>
      </c>
      <c r="D20" s="59">
        <v>46.92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43235</v>
      </c>
      <c r="D21" s="59">
        <v>47.78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43236</v>
      </c>
      <c r="D22" s="59">
        <v>40.22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43237</v>
      </c>
      <c r="D23" s="60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43238</v>
      </c>
      <c r="D24" s="60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43239</v>
      </c>
      <c r="D25" s="60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43240</v>
      </c>
      <c r="D26" s="60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43241</v>
      </c>
      <c r="D27" s="60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43242</v>
      </c>
      <c r="D28" s="60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43243</v>
      </c>
      <c r="D29" s="60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43244</v>
      </c>
      <c r="D30" s="60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43245</v>
      </c>
      <c r="D31" s="60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43246</v>
      </c>
      <c r="D32" s="60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43247</v>
      </c>
      <c r="D33" s="60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43248</v>
      </c>
      <c r="D34" s="60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43249</v>
      </c>
      <c r="D35" s="60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43250</v>
      </c>
      <c r="D36" s="60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43251</v>
      </c>
      <c r="D37" s="60"/>
      <c r="E37" s="20" t="str">
        <f>IF('[1]mes P10'!J56&gt;50,'[1]mes P10'!J56/50,IF('[1]mes P10'!J56&lt;=50,"-"))</f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16</v>
      </c>
    </row>
    <row r="39" spans="1:5" x14ac:dyDescent="0.2">
      <c r="A39" s="66" t="s">
        <v>8</v>
      </c>
      <c r="B39" s="67"/>
      <c r="C39" s="67"/>
      <c r="D39" s="68"/>
      <c r="E39" s="21">
        <f>'M4'!E38+'M5'!E38</f>
        <v>126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0</v>
      </c>
    </row>
    <row r="41" spans="1:5" x14ac:dyDescent="0.2">
      <c r="A41" s="66" t="s">
        <v>10</v>
      </c>
      <c r="B41" s="67"/>
      <c r="C41" s="67"/>
      <c r="D41" s="68"/>
      <c r="E41" s="21">
        <f>'M4'!E40+'M5'!E40</f>
        <v>45</v>
      </c>
    </row>
    <row r="42" spans="1:5" x14ac:dyDescent="0.2">
      <c r="A42" s="66" t="s">
        <v>11</v>
      </c>
      <c r="B42" s="67"/>
      <c r="C42" s="67"/>
      <c r="D42" s="68"/>
      <c r="E42" s="22"/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51.612903225806448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workbookViewId="0">
      <selection activeCell="Q30" sqref="Q30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69" t="s">
        <v>17</v>
      </c>
      <c r="B1" s="70"/>
      <c r="C1" s="70"/>
      <c r="D1" s="70"/>
      <c r="E1" s="70"/>
    </row>
    <row r="2" spans="1:7" ht="13.5" thickBot="1" x14ac:dyDescent="0.25">
      <c r="A2" s="81"/>
      <c r="B2" s="70"/>
      <c r="C2" s="70"/>
      <c r="D2" s="70"/>
      <c r="E2" s="70"/>
    </row>
    <row r="3" spans="1:7" ht="38.25" x14ac:dyDescent="0.2">
      <c r="A3" s="82" t="s">
        <v>0</v>
      </c>
      <c r="B3" s="82" t="s">
        <v>1</v>
      </c>
      <c r="C3" s="86" t="s">
        <v>2</v>
      </c>
      <c r="D3" s="52" t="s">
        <v>3</v>
      </c>
      <c r="E3" s="33" t="s">
        <v>4</v>
      </c>
    </row>
    <row r="4" spans="1:7" ht="25.5" x14ac:dyDescent="0.2">
      <c r="A4" s="83"/>
      <c r="B4" s="83"/>
      <c r="C4" s="87"/>
      <c r="D4" s="45" t="s">
        <v>18</v>
      </c>
      <c r="E4" s="34" t="s">
        <v>5</v>
      </c>
    </row>
    <row r="5" spans="1:7" ht="15" thickBot="1" x14ac:dyDescent="0.25">
      <c r="A5" s="84"/>
      <c r="B5" s="84"/>
      <c r="C5" s="88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43252</v>
      </c>
      <c r="D7" s="59"/>
      <c r="E7" s="20" t="str">
        <f>IF(D7&gt;50,D7/50,IF(D7&lt;=50,"-"))</f>
        <v>-</v>
      </c>
      <c r="G7" s="58"/>
    </row>
    <row r="8" spans="1:7" x14ac:dyDescent="0.2">
      <c r="A8" s="19" t="s">
        <v>14</v>
      </c>
      <c r="B8" s="5" t="s">
        <v>6</v>
      </c>
      <c r="C8" s="4">
        <f>C7+1</f>
        <v>43253</v>
      </c>
      <c r="D8" s="63"/>
      <c r="E8" s="20" t="str">
        <f t="shared" ref="E8:E36" si="0">IF(D8&gt;50,D8/50,IF(D8&lt;=50,"-"))</f>
        <v>-</v>
      </c>
      <c r="G8" s="58"/>
    </row>
    <row r="9" spans="1:7" x14ac:dyDescent="0.2">
      <c r="A9" s="19" t="s">
        <v>14</v>
      </c>
      <c r="B9" s="5" t="s">
        <v>6</v>
      </c>
      <c r="C9" s="4">
        <f t="shared" ref="C9:C36" si="1">C8+1</f>
        <v>43254</v>
      </c>
      <c r="D9" s="59"/>
      <c r="E9" s="20" t="str">
        <f t="shared" si="0"/>
        <v>-</v>
      </c>
      <c r="G9" s="58"/>
    </row>
    <row r="10" spans="1:7" x14ac:dyDescent="0.2">
      <c r="A10" s="19" t="s">
        <v>14</v>
      </c>
      <c r="B10" s="5" t="s">
        <v>6</v>
      </c>
      <c r="C10" s="4">
        <f t="shared" si="1"/>
        <v>43255</v>
      </c>
      <c r="D10" s="59"/>
      <c r="E10" s="20" t="str">
        <f t="shared" si="0"/>
        <v>-</v>
      </c>
      <c r="G10" s="58"/>
    </row>
    <row r="11" spans="1:7" x14ac:dyDescent="0.2">
      <c r="A11" s="19" t="s">
        <v>14</v>
      </c>
      <c r="B11" s="5" t="s">
        <v>6</v>
      </c>
      <c r="C11" s="4">
        <f t="shared" si="1"/>
        <v>43256</v>
      </c>
      <c r="D11" s="59"/>
      <c r="E11" s="20" t="str">
        <f t="shared" si="0"/>
        <v>-</v>
      </c>
      <c r="G11" s="58"/>
    </row>
    <row r="12" spans="1:7" x14ac:dyDescent="0.2">
      <c r="A12" s="19" t="s">
        <v>14</v>
      </c>
      <c r="B12" s="5" t="s">
        <v>6</v>
      </c>
      <c r="C12" s="4">
        <f t="shared" si="1"/>
        <v>43257</v>
      </c>
      <c r="D12" s="59">
        <v>35.61</v>
      </c>
      <c r="E12" s="20" t="str">
        <f t="shared" si="0"/>
        <v>-</v>
      </c>
      <c r="G12" s="58"/>
    </row>
    <row r="13" spans="1:7" x14ac:dyDescent="0.2">
      <c r="A13" s="19" t="s">
        <v>14</v>
      </c>
      <c r="B13" s="5" t="s">
        <v>6</v>
      </c>
      <c r="C13" s="4">
        <f t="shared" si="1"/>
        <v>43258</v>
      </c>
      <c r="D13" s="59">
        <v>39.049999999999997</v>
      </c>
      <c r="E13" s="20" t="str">
        <f t="shared" si="0"/>
        <v>-</v>
      </c>
      <c r="G13" s="58"/>
    </row>
    <row r="14" spans="1:7" x14ac:dyDescent="0.2">
      <c r="A14" s="19" t="s">
        <v>14</v>
      </c>
      <c r="B14" s="5" t="s">
        <v>6</v>
      </c>
      <c r="C14" s="4">
        <f t="shared" si="1"/>
        <v>43259</v>
      </c>
      <c r="D14" s="59">
        <v>41.54</v>
      </c>
      <c r="E14" s="20" t="str">
        <f t="shared" si="0"/>
        <v>-</v>
      </c>
      <c r="G14" s="58"/>
    </row>
    <row r="15" spans="1:7" x14ac:dyDescent="0.2">
      <c r="A15" s="19" t="s">
        <v>14</v>
      </c>
      <c r="B15" s="5" t="s">
        <v>6</v>
      </c>
      <c r="C15" s="4">
        <f t="shared" si="1"/>
        <v>43260</v>
      </c>
      <c r="D15" s="59">
        <v>35.14</v>
      </c>
      <c r="E15" s="20" t="str">
        <f t="shared" si="0"/>
        <v>-</v>
      </c>
      <c r="G15" s="58"/>
    </row>
    <row r="16" spans="1:7" x14ac:dyDescent="0.2">
      <c r="A16" s="19" t="s">
        <v>14</v>
      </c>
      <c r="B16" s="5" t="s">
        <v>6</v>
      </c>
      <c r="C16" s="4">
        <f t="shared" si="1"/>
        <v>43261</v>
      </c>
      <c r="D16" s="59">
        <v>34.380000000000003</v>
      </c>
      <c r="E16" s="20" t="str">
        <f t="shared" si="0"/>
        <v>-</v>
      </c>
      <c r="G16" s="58"/>
    </row>
    <row r="17" spans="1:7" x14ac:dyDescent="0.2">
      <c r="A17" s="19" t="s">
        <v>14</v>
      </c>
      <c r="B17" s="5" t="s">
        <v>6</v>
      </c>
      <c r="C17" s="4">
        <f t="shared" si="1"/>
        <v>43262</v>
      </c>
      <c r="D17" s="59">
        <v>35.57</v>
      </c>
      <c r="E17" s="20" t="str">
        <f t="shared" si="0"/>
        <v>-</v>
      </c>
      <c r="G17" s="58"/>
    </row>
    <row r="18" spans="1:7" x14ac:dyDescent="0.2">
      <c r="A18" s="19" t="s">
        <v>14</v>
      </c>
      <c r="B18" s="5" t="s">
        <v>6</v>
      </c>
      <c r="C18" s="4">
        <f t="shared" si="1"/>
        <v>43263</v>
      </c>
      <c r="D18" s="59">
        <v>37.01</v>
      </c>
      <c r="E18" s="20" t="str">
        <f t="shared" si="0"/>
        <v>-</v>
      </c>
      <c r="G18" s="58"/>
    </row>
    <row r="19" spans="1:7" x14ac:dyDescent="0.2">
      <c r="A19" s="19" t="s">
        <v>14</v>
      </c>
      <c r="B19" s="5" t="s">
        <v>6</v>
      </c>
      <c r="C19" s="4">
        <f t="shared" si="1"/>
        <v>43264</v>
      </c>
      <c r="D19" s="59">
        <v>31.86</v>
      </c>
      <c r="E19" s="20" t="str">
        <f t="shared" si="0"/>
        <v>-</v>
      </c>
      <c r="G19" s="58"/>
    </row>
    <row r="20" spans="1:7" x14ac:dyDescent="0.2">
      <c r="A20" s="19" t="s">
        <v>14</v>
      </c>
      <c r="B20" s="5" t="s">
        <v>6</v>
      </c>
      <c r="C20" s="4">
        <f t="shared" si="1"/>
        <v>43265</v>
      </c>
      <c r="D20" s="59">
        <v>27.42</v>
      </c>
      <c r="E20" s="20" t="str">
        <f t="shared" si="0"/>
        <v>-</v>
      </c>
      <c r="G20" s="58"/>
    </row>
    <row r="21" spans="1:7" x14ac:dyDescent="0.2">
      <c r="A21" s="19" t="s">
        <v>14</v>
      </c>
      <c r="B21" s="5" t="s">
        <v>6</v>
      </c>
      <c r="C21" s="4">
        <f t="shared" si="1"/>
        <v>43266</v>
      </c>
      <c r="D21" s="59">
        <v>31.91</v>
      </c>
      <c r="E21" s="20" t="str">
        <f t="shared" si="0"/>
        <v>-</v>
      </c>
      <c r="G21" s="58"/>
    </row>
    <row r="22" spans="1:7" x14ac:dyDescent="0.2">
      <c r="A22" s="19" t="s">
        <v>14</v>
      </c>
      <c r="B22" s="5" t="s">
        <v>6</v>
      </c>
      <c r="C22" s="4">
        <f t="shared" si="1"/>
        <v>43267</v>
      </c>
      <c r="D22" s="59">
        <v>35.5</v>
      </c>
      <c r="E22" s="20" t="str">
        <f t="shared" si="0"/>
        <v>-</v>
      </c>
      <c r="G22" s="58"/>
    </row>
    <row r="23" spans="1:7" x14ac:dyDescent="0.2">
      <c r="A23" s="19" t="s">
        <v>14</v>
      </c>
      <c r="B23" s="5" t="s">
        <v>6</v>
      </c>
      <c r="C23" s="4">
        <f t="shared" si="1"/>
        <v>43268</v>
      </c>
      <c r="D23" s="59">
        <v>33.549999999999997</v>
      </c>
      <c r="E23" s="20" t="str">
        <f t="shared" si="0"/>
        <v>-</v>
      </c>
      <c r="G23" s="58"/>
    </row>
    <row r="24" spans="1:7" x14ac:dyDescent="0.2">
      <c r="A24" s="19" t="s">
        <v>14</v>
      </c>
      <c r="B24" s="5" t="s">
        <v>6</v>
      </c>
      <c r="C24" s="4">
        <f t="shared" si="1"/>
        <v>43269</v>
      </c>
      <c r="D24" s="63">
        <v>37.01</v>
      </c>
      <c r="E24" s="20" t="str">
        <f t="shared" si="0"/>
        <v>-</v>
      </c>
      <c r="G24" s="58"/>
    </row>
    <row r="25" spans="1:7" x14ac:dyDescent="0.2">
      <c r="A25" s="19" t="s">
        <v>14</v>
      </c>
      <c r="B25" s="5" t="s">
        <v>6</v>
      </c>
      <c r="C25" s="4">
        <f t="shared" si="1"/>
        <v>43270</v>
      </c>
      <c r="D25" s="59">
        <v>35.9</v>
      </c>
      <c r="E25" s="20" t="str">
        <f t="shared" si="0"/>
        <v>-</v>
      </c>
      <c r="G25" s="58"/>
    </row>
    <row r="26" spans="1:7" x14ac:dyDescent="0.2">
      <c r="A26" s="19" t="s">
        <v>14</v>
      </c>
      <c r="B26" s="5" t="s">
        <v>6</v>
      </c>
      <c r="C26" s="4">
        <f t="shared" si="1"/>
        <v>43271</v>
      </c>
      <c r="D26" s="59">
        <v>42.68</v>
      </c>
      <c r="E26" s="20" t="str">
        <f t="shared" si="0"/>
        <v>-</v>
      </c>
      <c r="G26" s="58"/>
    </row>
    <row r="27" spans="1:7" x14ac:dyDescent="0.2">
      <c r="A27" s="19" t="s">
        <v>14</v>
      </c>
      <c r="B27" s="5" t="s">
        <v>6</v>
      </c>
      <c r="C27" s="4">
        <f t="shared" si="1"/>
        <v>43272</v>
      </c>
      <c r="D27" s="59">
        <v>41.44</v>
      </c>
      <c r="E27" s="20" t="str">
        <f t="shared" si="0"/>
        <v>-</v>
      </c>
      <c r="G27" s="58"/>
    </row>
    <row r="28" spans="1:7" x14ac:dyDescent="0.2">
      <c r="A28" s="19" t="s">
        <v>14</v>
      </c>
      <c r="B28" s="5" t="s">
        <v>6</v>
      </c>
      <c r="C28" s="4">
        <f t="shared" si="1"/>
        <v>43273</v>
      </c>
      <c r="D28" s="59">
        <v>43.26</v>
      </c>
      <c r="E28" s="20" t="str">
        <f t="shared" si="0"/>
        <v>-</v>
      </c>
      <c r="G28" s="58"/>
    </row>
    <row r="29" spans="1:7" x14ac:dyDescent="0.2">
      <c r="A29" s="19" t="s">
        <v>14</v>
      </c>
      <c r="B29" s="5" t="s">
        <v>6</v>
      </c>
      <c r="C29" s="4">
        <f t="shared" si="1"/>
        <v>43274</v>
      </c>
      <c r="D29" s="59">
        <v>32.35</v>
      </c>
      <c r="E29" s="20" t="str">
        <f t="shared" si="0"/>
        <v>-</v>
      </c>
      <c r="G29" s="58"/>
    </row>
    <row r="30" spans="1:7" x14ac:dyDescent="0.2">
      <c r="A30" s="19" t="s">
        <v>14</v>
      </c>
      <c r="B30" s="5" t="s">
        <v>6</v>
      </c>
      <c r="C30" s="4">
        <f t="shared" si="1"/>
        <v>43275</v>
      </c>
      <c r="D30" s="59">
        <v>23.59</v>
      </c>
      <c r="E30" s="20" t="str">
        <f t="shared" si="0"/>
        <v>-</v>
      </c>
      <c r="G30" s="58"/>
    </row>
    <row r="31" spans="1:7" x14ac:dyDescent="0.2">
      <c r="A31" s="19" t="s">
        <v>14</v>
      </c>
      <c r="B31" s="5" t="s">
        <v>6</v>
      </c>
      <c r="C31" s="4">
        <f t="shared" si="1"/>
        <v>43276</v>
      </c>
      <c r="D31" s="59">
        <v>23.97</v>
      </c>
      <c r="E31" s="20" t="str">
        <f t="shared" si="0"/>
        <v>-</v>
      </c>
      <c r="G31" s="58"/>
    </row>
    <row r="32" spans="1:7" x14ac:dyDescent="0.2">
      <c r="A32" s="19" t="s">
        <v>14</v>
      </c>
      <c r="B32" s="5" t="s">
        <v>6</v>
      </c>
      <c r="C32" s="4">
        <f t="shared" si="1"/>
        <v>43277</v>
      </c>
      <c r="D32" s="59">
        <v>32.57</v>
      </c>
      <c r="E32" s="20" t="str">
        <f t="shared" si="0"/>
        <v>-</v>
      </c>
      <c r="G32" s="58"/>
    </row>
    <row r="33" spans="1:7" x14ac:dyDescent="0.2">
      <c r="A33" s="19" t="s">
        <v>14</v>
      </c>
      <c r="B33" s="5" t="s">
        <v>6</v>
      </c>
      <c r="C33" s="4">
        <f t="shared" si="1"/>
        <v>43278</v>
      </c>
      <c r="D33" s="59"/>
      <c r="E33" s="20" t="str">
        <f t="shared" si="0"/>
        <v>-</v>
      </c>
      <c r="G33" s="58"/>
    </row>
    <row r="34" spans="1:7" x14ac:dyDescent="0.2">
      <c r="A34" s="19" t="s">
        <v>14</v>
      </c>
      <c r="B34" s="5" t="s">
        <v>6</v>
      </c>
      <c r="C34" s="4">
        <f t="shared" si="1"/>
        <v>43279</v>
      </c>
      <c r="D34" s="59">
        <v>23.6</v>
      </c>
      <c r="E34" s="20" t="str">
        <f t="shared" si="0"/>
        <v>-</v>
      </c>
      <c r="G34" s="58"/>
    </row>
    <row r="35" spans="1:7" x14ac:dyDescent="0.2">
      <c r="A35" s="19" t="s">
        <v>14</v>
      </c>
      <c r="B35" s="5" t="s">
        <v>6</v>
      </c>
      <c r="C35" s="4">
        <f t="shared" si="1"/>
        <v>43280</v>
      </c>
      <c r="D35" s="59">
        <v>27.75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43281</v>
      </c>
      <c r="D36" s="59">
        <v>28.1</v>
      </c>
      <c r="E36" s="20" t="str">
        <f t="shared" si="0"/>
        <v>-</v>
      </c>
    </row>
    <row r="37" spans="1:7" x14ac:dyDescent="0.2">
      <c r="A37" s="66" t="s">
        <v>7</v>
      </c>
      <c r="B37" s="67"/>
      <c r="C37" s="67"/>
      <c r="D37" s="68"/>
      <c r="E37" s="27">
        <f>COUNT(D7:D36)</f>
        <v>24</v>
      </c>
    </row>
    <row r="38" spans="1:7" x14ac:dyDescent="0.2">
      <c r="A38" s="66" t="s">
        <v>8</v>
      </c>
      <c r="B38" s="67"/>
      <c r="C38" s="67"/>
      <c r="D38" s="68"/>
      <c r="E38" s="27">
        <f>'M5'!E39+'M6'!E37</f>
        <v>150</v>
      </c>
    </row>
    <row r="39" spans="1:7" x14ac:dyDescent="0.2">
      <c r="A39" s="66" t="s">
        <v>9</v>
      </c>
      <c r="B39" s="67"/>
      <c r="C39" s="67"/>
      <c r="D39" s="68"/>
      <c r="E39" s="27">
        <f>COUNT(E7:E36)</f>
        <v>0</v>
      </c>
    </row>
    <row r="40" spans="1:7" x14ac:dyDescent="0.2">
      <c r="A40" s="66" t="s">
        <v>10</v>
      </c>
      <c r="B40" s="67"/>
      <c r="C40" s="67"/>
      <c r="D40" s="68"/>
      <c r="E40" s="27">
        <f>'M5'!E41+'M6'!E39</f>
        <v>45</v>
      </c>
    </row>
    <row r="41" spans="1:7" x14ac:dyDescent="0.2">
      <c r="A41" s="66" t="s">
        <v>11</v>
      </c>
      <c r="B41" s="67"/>
      <c r="C41" s="67"/>
      <c r="D41" s="68"/>
      <c r="E41" s="35">
        <f>AVERAGE(D7:D36)</f>
        <v>33.781666666666673</v>
      </c>
    </row>
    <row r="42" spans="1:7" ht="13.5" thickBot="1" x14ac:dyDescent="0.25">
      <c r="A42" s="78" t="s">
        <v>12</v>
      </c>
      <c r="B42" s="79"/>
      <c r="C42" s="79"/>
      <c r="D42" s="80"/>
      <c r="E42" s="36">
        <f>(E37/30)*100</f>
        <v>80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23" sqref="H23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43282</v>
      </c>
      <c r="D7" s="64">
        <v>31.85267448425293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43283</v>
      </c>
      <c r="D8" s="64">
        <v>33.672409057617188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43284</v>
      </c>
      <c r="D9" s="64">
        <v>33.186260223388672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43285</v>
      </c>
      <c r="D10" s="64">
        <v>30.999650955200195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43286</v>
      </c>
      <c r="D11" s="64">
        <v>30.288656234741211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43287</v>
      </c>
      <c r="D12" s="64">
        <v>34.894020080566406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43288</v>
      </c>
      <c r="D13" s="64">
        <v>29.781436920166016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43289</v>
      </c>
      <c r="D14" s="64">
        <v>27.392398834228516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43290</v>
      </c>
      <c r="D15" s="64">
        <v>33.509223937988281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43291</v>
      </c>
      <c r="D16" s="64">
        <v>26.437768936157227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43292</v>
      </c>
      <c r="D17" s="64">
        <v>27.787055969238281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43293</v>
      </c>
      <c r="D18" s="64">
        <v>31.1639404296875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43294</v>
      </c>
      <c r="D19" s="64">
        <v>33.801689147949219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43295</v>
      </c>
      <c r="D20" s="64">
        <v>29.962682723999023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43296</v>
      </c>
      <c r="D21" s="64">
        <v>28.848884582519531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43297</v>
      </c>
      <c r="D22" s="64">
        <v>29.395505905151367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43298</v>
      </c>
      <c r="D23" s="64">
        <v>39.30474853515625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43299</v>
      </c>
      <c r="D24" s="64">
        <v>32.457950592041016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43300</v>
      </c>
      <c r="D25" s="64">
        <v>27.830833435058594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43301</v>
      </c>
      <c r="D26" s="64">
        <v>28.598678588867188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43302</v>
      </c>
      <c r="D27" s="64">
        <v>30.201131820678711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43303</v>
      </c>
      <c r="D28" s="64">
        <v>36.215465545654297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43304</v>
      </c>
      <c r="D29" s="64">
        <v>30.916860580444336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43305</v>
      </c>
      <c r="D30" s="64">
        <v>28.029682159423828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43306</v>
      </c>
      <c r="D31" s="64">
        <v>27.960067749023437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43307</v>
      </c>
      <c r="D32" s="64">
        <v>26.777271270751953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43308</v>
      </c>
      <c r="D33" s="64">
        <v>28.202428817749023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43309</v>
      </c>
      <c r="D34" s="64">
        <v>28.262968063354492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43310</v>
      </c>
      <c r="D35" s="64">
        <v>30.995155334472656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43311</v>
      </c>
      <c r="D36" s="64">
        <v>31.387233734130859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43312</v>
      </c>
      <c r="D37" s="64">
        <v>27.965646743774414</v>
      </c>
      <c r="E37" s="20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21">
        <f>'M6'!E38+'M7'!E38</f>
        <v>181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0</v>
      </c>
    </row>
    <row r="41" spans="1:5" x14ac:dyDescent="0.2">
      <c r="A41" s="66" t="s">
        <v>10</v>
      </c>
      <c r="B41" s="67"/>
      <c r="C41" s="67"/>
      <c r="D41" s="68"/>
      <c r="E41" s="21">
        <f>'M6'!E40+'M7'!E40</f>
        <v>45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30.583238109465569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autoFilter ref="D1:D48"/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D22" sqref="D22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9" t="s">
        <v>17</v>
      </c>
      <c r="B1" s="70"/>
      <c r="C1" s="70"/>
      <c r="D1" s="70"/>
      <c r="E1" s="70"/>
    </row>
    <row r="2" spans="1:21" ht="13.5" thickBot="1" x14ac:dyDescent="0.25">
      <c r="A2" s="81"/>
      <c r="B2" s="70"/>
      <c r="C2" s="70"/>
      <c r="D2" s="70"/>
      <c r="E2" s="70"/>
    </row>
    <row r="3" spans="1:21" ht="38.25" x14ac:dyDescent="0.2">
      <c r="A3" s="82" t="s">
        <v>0</v>
      </c>
      <c r="B3" s="82" t="s">
        <v>1</v>
      </c>
      <c r="C3" s="82" t="s">
        <v>2</v>
      </c>
      <c r="D3" s="53" t="s">
        <v>3</v>
      </c>
      <c r="E3" s="53" t="s">
        <v>4</v>
      </c>
    </row>
    <row r="4" spans="1:21" ht="25.5" x14ac:dyDescent="0.2">
      <c r="A4" s="83"/>
      <c r="B4" s="83"/>
      <c r="C4" s="83"/>
      <c r="D4" s="45" t="s">
        <v>18</v>
      </c>
      <c r="E4" s="1" t="s">
        <v>5</v>
      </c>
    </row>
    <row r="5" spans="1:21" ht="15" thickBot="1" x14ac:dyDescent="0.25">
      <c r="A5" s="84"/>
      <c r="B5" s="84"/>
      <c r="C5" s="84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43313</v>
      </c>
      <c r="D7" s="60">
        <v>38.909999999999997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43314</v>
      </c>
      <c r="D8" s="60">
        <v>42.31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43315</v>
      </c>
      <c r="D9" s="60">
        <v>38.659999999999997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43316</v>
      </c>
      <c r="D10" s="60">
        <v>40.82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43317</v>
      </c>
      <c r="D11" s="60">
        <v>41.66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43318</v>
      </c>
      <c r="D12" s="60">
        <v>39.01</v>
      </c>
      <c r="E12" s="20" t="str">
        <f t="shared" si="0"/>
        <v>-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19" t="s">
        <v>14</v>
      </c>
      <c r="B13" s="5" t="s">
        <v>6</v>
      </c>
      <c r="C13" s="4">
        <f t="shared" si="1"/>
        <v>43319</v>
      </c>
      <c r="D13" s="60">
        <v>37.06</v>
      </c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43320</v>
      </c>
      <c r="D14" s="60">
        <v>35.18</v>
      </c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43321</v>
      </c>
      <c r="D15" s="60">
        <v>34.36</v>
      </c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43322</v>
      </c>
      <c r="D16" s="60">
        <v>31.57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43323</v>
      </c>
      <c r="D17" s="60">
        <v>31.43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43324</v>
      </c>
      <c r="D18" s="60">
        <v>32.119999999999997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43325</v>
      </c>
      <c r="D19" s="60">
        <v>35.06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43326</v>
      </c>
      <c r="D20" s="60">
        <v>36.909999999999997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43327</v>
      </c>
      <c r="D21" s="60">
        <v>42.65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43328</v>
      </c>
      <c r="D22" s="60">
        <v>49.28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43329</v>
      </c>
      <c r="D23" s="60">
        <v>50.83</v>
      </c>
      <c r="E23" s="20">
        <f t="shared" si="0"/>
        <v>1.0165999999999999</v>
      </c>
    </row>
    <row r="24" spans="1:5" x14ac:dyDescent="0.2">
      <c r="A24" s="19" t="s">
        <v>14</v>
      </c>
      <c r="B24" s="5" t="s">
        <v>6</v>
      </c>
      <c r="C24" s="4">
        <f t="shared" si="1"/>
        <v>43330</v>
      </c>
      <c r="D24" s="60">
        <v>49.44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43331</v>
      </c>
      <c r="D25" s="60">
        <v>43.22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43332</v>
      </c>
      <c r="D26" s="60">
        <v>40.53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43333</v>
      </c>
      <c r="D27" s="60">
        <v>39.549999999999997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43334</v>
      </c>
      <c r="D28" s="60">
        <v>39.159999999999997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43335</v>
      </c>
      <c r="D29" s="60">
        <v>42.72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43336</v>
      </c>
      <c r="D30" s="60">
        <v>42.03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43337</v>
      </c>
      <c r="D31" s="60">
        <v>39.5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43338</v>
      </c>
      <c r="D32" s="60">
        <v>37.29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43339</v>
      </c>
      <c r="D33" s="60">
        <v>39.950000000000003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43340</v>
      </c>
      <c r="D34" s="60">
        <v>43.75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43341</v>
      </c>
      <c r="D35" s="60">
        <v>55.08</v>
      </c>
      <c r="E35" s="20">
        <f t="shared" si="0"/>
        <v>1.1015999999999999</v>
      </c>
    </row>
    <row r="36" spans="1:5" x14ac:dyDescent="0.2">
      <c r="A36" s="19" t="s">
        <v>14</v>
      </c>
      <c r="B36" s="5" t="s">
        <v>6</v>
      </c>
      <c r="C36" s="4">
        <f t="shared" si="1"/>
        <v>43342</v>
      </c>
      <c r="D36" s="60">
        <v>43.87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43343</v>
      </c>
      <c r="D37" s="60">
        <v>40.92</v>
      </c>
      <c r="E37" s="20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27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21">
        <f>'M7'!E39+'M8'!E38</f>
        <v>212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2</v>
      </c>
    </row>
    <row r="41" spans="1:5" x14ac:dyDescent="0.2">
      <c r="A41" s="66" t="s">
        <v>10</v>
      </c>
      <c r="B41" s="67"/>
      <c r="C41" s="67"/>
      <c r="D41" s="68"/>
      <c r="E41" s="21">
        <f>'M7'!E41+'M8'!E40</f>
        <v>47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40.478387096774192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6" workbookViewId="0">
      <selection activeCell="G20" sqref="G20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9" t="s">
        <v>20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28" t="s">
        <v>3</v>
      </c>
      <c r="E3" s="12" t="s">
        <v>4</v>
      </c>
    </row>
    <row r="4" spans="1:5" ht="25.5" x14ac:dyDescent="0.2">
      <c r="A4" s="83"/>
      <c r="B4" s="83"/>
      <c r="C4" s="83"/>
      <c r="D4" s="29" t="s">
        <v>21</v>
      </c>
      <c r="E4" s="1" t="s">
        <v>5</v>
      </c>
    </row>
    <row r="5" spans="1:5" ht="15" thickBot="1" x14ac:dyDescent="0.25">
      <c r="A5" s="84"/>
      <c r="B5" s="84"/>
      <c r="C5" s="84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43344</v>
      </c>
      <c r="D7" s="65">
        <v>47.520427703857422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43345</v>
      </c>
      <c r="D8" s="65">
        <v>62.141677856445313</v>
      </c>
      <c r="E8" s="20">
        <f t="shared" ref="E8:E23" si="0">IF(D8&gt;50,D8/50,IF(D8&lt;=50,"-"))</f>
        <v>1.2428335571289062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43346</v>
      </c>
      <c r="D9" s="65">
        <v>56.648040771484375</v>
      </c>
      <c r="E9" s="20">
        <f t="shared" si="0"/>
        <v>1.1329608154296875</v>
      </c>
    </row>
    <row r="10" spans="1:5" x14ac:dyDescent="0.2">
      <c r="A10" s="19" t="s">
        <v>14</v>
      </c>
      <c r="B10" s="5" t="s">
        <v>6</v>
      </c>
      <c r="C10" s="4">
        <f t="shared" si="1"/>
        <v>43347</v>
      </c>
      <c r="D10" s="65">
        <v>50.18896484375</v>
      </c>
      <c r="E10" s="20">
        <f t="shared" si="0"/>
        <v>1.0037792968749999</v>
      </c>
    </row>
    <row r="11" spans="1:5" x14ac:dyDescent="0.2">
      <c r="A11" s="19" t="s">
        <v>14</v>
      </c>
      <c r="B11" s="5" t="s">
        <v>6</v>
      </c>
      <c r="C11" s="4">
        <f t="shared" si="1"/>
        <v>43348</v>
      </c>
      <c r="D11" s="65">
        <v>35.563541412353516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43349</v>
      </c>
      <c r="D12" s="65">
        <v>31.790842056274414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43350</v>
      </c>
      <c r="D13" s="65">
        <v>38.015777587890625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43351</v>
      </c>
      <c r="D14" s="65">
        <v>52.194648742675781</v>
      </c>
      <c r="E14" s="20">
        <f t="shared" si="0"/>
        <v>1.0438929748535157</v>
      </c>
    </row>
    <row r="15" spans="1:5" x14ac:dyDescent="0.2">
      <c r="A15" s="19" t="s">
        <v>14</v>
      </c>
      <c r="B15" s="5" t="s">
        <v>6</v>
      </c>
      <c r="C15" s="4">
        <f t="shared" si="1"/>
        <v>43352</v>
      </c>
      <c r="D15" s="65">
        <v>43.405494689941406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43353</v>
      </c>
      <c r="D16" s="65">
        <v>29.963790893554687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43354</v>
      </c>
      <c r="D17" s="65">
        <v>31.119501113891602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43355</v>
      </c>
      <c r="D18" s="65">
        <v>31.768083572387695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43356</v>
      </c>
      <c r="D19" s="65">
        <v>27.792367935180664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43357</v>
      </c>
      <c r="D20" s="65">
        <v>29.718015670776367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43358</v>
      </c>
      <c r="D21" s="65">
        <v>40.019798278808594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43359</v>
      </c>
      <c r="D22" s="65">
        <v>41.173046112060547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43360</v>
      </c>
      <c r="D23" s="65">
        <v>28.784727096557617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43361</v>
      </c>
      <c r="D24" s="65">
        <v>27.176027297973633</v>
      </c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43362</v>
      </c>
      <c r="D25" s="65">
        <v>24.068077087402344</v>
      </c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43363</v>
      </c>
      <c r="D26" s="65">
        <v>31.69236946105957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43364</v>
      </c>
      <c r="D27" s="65">
        <v>37.905620574951172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43365</v>
      </c>
      <c r="D28" s="65">
        <v>39.808055877685547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43366</v>
      </c>
      <c r="D29" s="65">
        <v>48.747665405273438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43367</v>
      </c>
      <c r="D30" s="65">
        <v>70.732261657714844</v>
      </c>
      <c r="E30" s="20">
        <f t="shared" si="2"/>
        <v>1.4146452331542969</v>
      </c>
    </row>
    <row r="31" spans="1:5" x14ac:dyDescent="0.2">
      <c r="A31" s="19" t="s">
        <v>14</v>
      </c>
      <c r="B31" s="5" t="s">
        <v>6</v>
      </c>
      <c r="C31" s="4">
        <f t="shared" si="1"/>
        <v>43368</v>
      </c>
      <c r="D31" s="65">
        <v>23.414106369018555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43369</v>
      </c>
      <c r="D32" s="65">
        <v>21.637687683105469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43370</v>
      </c>
      <c r="D33" s="65">
        <v>24.828182220458984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43371</v>
      </c>
      <c r="D34" s="65">
        <v>25.063295364379883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43372</v>
      </c>
      <c r="D35" s="59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43373</v>
      </c>
      <c r="D36" s="59"/>
      <c r="E36" s="20" t="str">
        <f t="shared" si="2"/>
        <v>-</v>
      </c>
    </row>
    <row r="37" spans="1:5" x14ac:dyDescent="0.2">
      <c r="A37" s="66" t="s">
        <v>7</v>
      </c>
      <c r="B37" s="67"/>
      <c r="C37" s="67"/>
      <c r="D37" s="68"/>
      <c r="E37" s="27">
        <f>COUNT(D7:D36)</f>
        <v>28</v>
      </c>
    </row>
    <row r="38" spans="1:5" x14ac:dyDescent="0.2">
      <c r="A38" s="66" t="s">
        <v>8</v>
      </c>
      <c r="B38" s="67"/>
      <c r="C38" s="67"/>
      <c r="D38" s="68"/>
      <c r="E38" s="21">
        <f>'M8'!E39+'M9'!E37</f>
        <v>240</v>
      </c>
    </row>
    <row r="39" spans="1:5" x14ac:dyDescent="0.2">
      <c r="A39" s="66" t="s">
        <v>9</v>
      </c>
      <c r="B39" s="67"/>
      <c r="C39" s="67"/>
      <c r="D39" s="68"/>
      <c r="E39" s="21">
        <f>COUNT(E7:E36)</f>
        <v>5</v>
      </c>
    </row>
    <row r="40" spans="1:5" x14ac:dyDescent="0.2">
      <c r="A40" s="66" t="s">
        <v>10</v>
      </c>
      <c r="B40" s="67"/>
      <c r="C40" s="67"/>
      <c r="D40" s="68"/>
      <c r="E40" s="21">
        <f>'M8'!E41+'M9'!E39</f>
        <v>52</v>
      </c>
    </row>
    <row r="41" spans="1:5" x14ac:dyDescent="0.2">
      <c r="A41" s="66" t="s">
        <v>11</v>
      </c>
      <c r="B41" s="67"/>
      <c r="C41" s="67"/>
      <c r="D41" s="68"/>
      <c r="E41" s="22">
        <f>AVERAGE(D7:D36)</f>
        <v>37.602931976318359</v>
      </c>
    </row>
    <row r="42" spans="1:5" ht="13.5" thickBot="1" x14ac:dyDescent="0.25">
      <c r="A42" s="78" t="s">
        <v>12</v>
      </c>
      <c r="B42" s="79"/>
      <c r="C42" s="79"/>
      <c r="D42" s="80"/>
      <c r="E42" s="23">
        <f>(E37/30)*100</f>
        <v>93.333333333333329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9" sqref="G9:V10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9" t="s">
        <v>20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28.5" customHeight="1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13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43374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43375</v>
      </c>
      <c r="D8" s="59">
        <v>21.74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43376</v>
      </c>
      <c r="D9" s="59">
        <v>37.17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43377</v>
      </c>
      <c r="D10" s="59">
        <v>30.71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43378</v>
      </c>
      <c r="D11" s="59">
        <v>28.93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43379</v>
      </c>
      <c r="D12" s="59">
        <v>23.2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43380</v>
      </c>
      <c r="D13" s="59">
        <v>23.18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43381</v>
      </c>
      <c r="D14" s="59">
        <v>22.36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43382</v>
      </c>
      <c r="D15" s="59">
        <v>30.37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43383</v>
      </c>
      <c r="D16" s="59">
        <v>45.42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43384</v>
      </c>
      <c r="D17" s="59">
        <v>50.23</v>
      </c>
      <c r="E17" s="20">
        <f t="shared" si="0"/>
        <v>1.0045999999999999</v>
      </c>
    </row>
    <row r="18" spans="1:5" x14ac:dyDescent="0.2">
      <c r="A18" s="19" t="s">
        <v>14</v>
      </c>
      <c r="B18" s="5" t="s">
        <v>6</v>
      </c>
      <c r="C18" s="4">
        <f t="shared" si="1"/>
        <v>43385</v>
      </c>
      <c r="D18" s="59">
        <v>42.19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43386</v>
      </c>
      <c r="D19" s="59">
        <v>35.14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43387</v>
      </c>
      <c r="D20" s="59">
        <v>34.81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43388</v>
      </c>
      <c r="D21" s="59">
        <v>37.979999999999997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43389</v>
      </c>
      <c r="D22" s="59">
        <v>42.92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43390</v>
      </c>
      <c r="D23" s="59">
        <v>47.73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43391</v>
      </c>
      <c r="D24" s="59">
        <v>50.79</v>
      </c>
      <c r="E24" s="20">
        <f>IF(D24&gt;50,D24/50,IF(D24&lt;=50,"-"))</f>
        <v>1.0158</v>
      </c>
    </row>
    <row r="25" spans="1:5" x14ac:dyDescent="0.2">
      <c r="A25" s="19" t="s">
        <v>14</v>
      </c>
      <c r="B25" s="5" t="s">
        <v>6</v>
      </c>
      <c r="C25" s="4">
        <f t="shared" si="1"/>
        <v>43392</v>
      </c>
      <c r="D25" s="59">
        <v>51.14</v>
      </c>
      <c r="E25" s="20">
        <f t="shared" ref="E25:E37" si="2">IF(D25&gt;50,D25/50,IF(D25&lt;=50,"-"))</f>
        <v>1.0227999999999999</v>
      </c>
    </row>
    <row r="26" spans="1:5" x14ac:dyDescent="0.2">
      <c r="A26" s="19" t="s">
        <v>14</v>
      </c>
      <c r="B26" s="5" t="s">
        <v>6</v>
      </c>
      <c r="C26" s="4">
        <f t="shared" si="1"/>
        <v>43393</v>
      </c>
      <c r="D26" s="59">
        <v>62.34</v>
      </c>
      <c r="E26" s="20">
        <f t="shared" si="2"/>
        <v>1.2468000000000001</v>
      </c>
    </row>
    <row r="27" spans="1:5" x14ac:dyDescent="0.2">
      <c r="A27" s="19" t="s">
        <v>14</v>
      </c>
      <c r="B27" s="5" t="s">
        <v>6</v>
      </c>
      <c r="C27" s="4">
        <f t="shared" si="1"/>
        <v>43394</v>
      </c>
      <c r="D27" s="59">
        <v>74.94</v>
      </c>
      <c r="E27" s="20">
        <f t="shared" si="2"/>
        <v>1.4987999999999999</v>
      </c>
    </row>
    <row r="28" spans="1:5" x14ac:dyDescent="0.2">
      <c r="A28" s="19" t="s">
        <v>14</v>
      </c>
      <c r="B28" s="5" t="s">
        <v>6</v>
      </c>
      <c r="C28" s="4">
        <f t="shared" si="1"/>
        <v>43395</v>
      </c>
      <c r="D28" s="59">
        <v>66.510000000000005</v>
      </c>
      <c r="E28" s="20">
        <f t="shared" si="2"/>
        <v>1.3302</v>
      </c>
    </row>
    <row r="29" spans="1:5" x14ac:dyDescent="0.2">
      <c r="A29" s="19" t="s">
        <v>14</v>
      </c>
      <c r="B29" s="5" t="s">
        <v>6</v>
      </c>
      <c r="C29" s="4">
        <f t="shared" si="1"/>
        <v>43396</v>
      </c>
      <c r="D29" s="59">
        <v>57.37</v>
      </c>
      <c r="E29" s="20">
        <f t="shared" si="2"/>
        <v>1.1474</v>
      </c>
    </row>
    <row r="30" spans="1:5" x14ac:dyDescent="0.2">
      <c r="A30" s="19" t="s">
        <v>14</v>
      </c>
      <c r="B30" s="5" t="s">
        <v>6</v>
      </c>
      <c r="C30" s="4">
        <f t="shared" si="1"/>
        <v>43397</v>
      </c>
      <c r="D30" s="59">
        <v>44.69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43398</v>
      </c>
      <c r="D31" s="59">
        <v>25.5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43399</v>
      </c>
      <c r="D32" s="59">
        <v>37.04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43400</v>
      </c>
      <c r="D33" s="59">
        <v>42.05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43401</v>
      </c>
      <c r="D34" s="59">
        <v>30.94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43402</v>
      </c>
      <c r="D35" s="59">
        <v>29.59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43403</v>
      </c>
      <c r="D36" s="59">
        <v>36.74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43404</v>
      </c>
      <c r="D37" s="59">
        <v>43.11</v>
      </c>
      <c r="E37" s="20" t="str">
        <f t="shared" si="2"/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30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270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7</v>
      </c>
    </row>
    <row r="41" spans="1:5" x14ac:dyDescent="0.2">
      <c r="A41" s="66" t="s">
        <v>10</v>
      </c>
      <c r="B41" s="67"/>
      <c r="C41" s="67"/>
      <c r="D41" s="68"/>
      <c r="E41" s="21">
        <f>'M9'!E40+'M10'!E40</f>
        <v>59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40.227666666666657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96.774193548387103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N37" sqref="N37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43405</v>
      </c>
      <c r="D7" s="59">
        <v>54.17</v>
      </c>
      <c r="E7" s="20">
        <f>IF(D7&gt;50,D7/50,IF(D7&lt;=50,"-"))</f>
        <v>1.0834000000000001</v>
      </c>
    </row>
    <row r="8" spans="1:5" x14ac:dyDescent="0.2">
      <c r="A8" s="19" t="s">
        <v>14</v>
      </c>
      <c r="B8" s="5" t="s">
        <v>6</v>
      </c>
      <c r="C8" s="4">
        <f>C7+1</f>
        <v>43406</v>
      </c>
      <c r="D8" s="59">
        <v>33.49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43407</v>
      </c>
      <c r="D9" s="59">
        <v>28.11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43408</v>
      </c>
      <c r="D10" s="59">
        <v>33.53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43409</v>
      </c>
      <c r="D11" s="59">
        <v>31.81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43410</v>
      </c>
      <c r="D12" s="59">
        <v>35.130000000000003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43411</v>
      </c>
      <c r="D13" s="59">
        <v>26.64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43412</v>
      </c>
      <c r="D14" s="59">
        <v>37.03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43413</v>
      </c>
      <c r="D15" s="59">
        <v>40.57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43414</v>
      </c>
      <c r="D16" s="59">
        <v>41.92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43415</v>
      </c>
      <c r="D17" s="59">
        <v>39.35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43416</v>
      </c>
      <c r="D18" s="59">
        <v>40.47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43417</v>
      </c>
      <c r="D19" s="59">
        <v>29.01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43418</v>
      </c>
      <c r="D20" s="59">
        <v>31.12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43419</v>
      </c>
      <c r="D21" s="59">
        <v>30.89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43420</v>
      </c>
      <c r="D22" s="59">
        <v>28.41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43421</v>
      </c>
      <c r="D23" s="59">
        <v>32.71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43422</v>
      </c>
      <c r="D24" s="59">
        <v>38.049999999999997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43423</v>
      </c>
      <c r="D25" s="59">
        <v>33.119999999999997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43424</v>
      </c>
      <c r="D26" s="59">
        <v>41.76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43425</v>
      </c>
      <c r="D27" s="59">
        <v>28.56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43426</v>
      </c>
      <c r="D28" s="59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43427</v>
      </c>
      <c r="D29" s="59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43428</v>
      </c>
      <c r="D30" s="59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43429</v>
      </c>
      <c r="D31" s="59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43430</v>
      </c>
      <c r="D32" s="59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43431</v>
      </c>
      <c r="D33" s="59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43432</v>
      </c>
      <c r="D34" s="59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43433</v>
      </c>
      <c r="D35" s="59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43434</v>
      </c>
      <c r="D36" s="59"/>
      <c r="E36" s="20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21">
        <f>COUNT(D7:D36)</f>
        <v>21</v>
      </c>
    </row>
    <row r="38" spans="1:5" x14ac:dyDescent="0.2">
      <c r="A38" s="66" t="s">
        <v>8</v>
      </c>
      <c r="B38" s="67"/>
      <c r="C38" s="67"/>
      <c r="D38" s="68"/>
      <c r="E38" s="21">
        <f>'M10'!E39+'M11'!E37</f>
        <v>291</v>
      </c>
    </row>
    <row r="39" spans="1:5" x14ac:dyDescent="0.2">
      <c r="A39" s="66" t="s">
        <v>9</v>
      </c>
      <c r="B39" s="67"/>
      <c r="C39" s="67"/>
      <c r="D39" s="68"/>
      <c r="E39" s="21">
        <f>COUNT(E7:E36)</f>
        <v>1</v>
      </c>
    </row>
    <row r="40" spans="1:5" x14ac:dyDescent="0.2">
      <c r="A40" s="66" t="s">
        <v>10</v>
      </c>
      <c r="B40" s="67"/>
      <c r="C40" s="67"/>
      <c r="D40" s="68"/>
      <c r="E40" s="21">
        <f>'M10'!E41+'M11'!E39</f>
        <v>60</v>
      </c>
    </row>
    <row r="41" spans="1:5" x14ac:dyDescent="0.2">
      <c r="A41" s="66" t="s">
        <v>11</v>
      </c>
      <c r="B41" s="67"/>
      <c r="C41" s="67"/>
      <c r="D41" s="68"/>
      <c r="E41" s="22"/>
    </row>
    <row r="42" spans="1:5" ht="13.5" thickBot="1" x14ac:dyDescent="0.25">
      <c r="A42" s="78" t="s">
        <v>12</v>
      </c>
      <c r="B42" s="79"/>
      <c r="C42" s="79"/>
      <c r="D42" s="80"/>
      <c r="E42" s="23">
        <f>(E37/30)*100</f>
        <v>70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E42" sqref="E42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41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43435</v>
      </c>
      <c r="D7" s="59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43436</v>
      </c>
      <c r="D8" s="59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43437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43438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43439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43440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43441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43442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43443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43444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43445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43446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43447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43448</v>
      </c>
      <c r="D20" s="59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43449</v>
      </c>
      <c r="D21" s="59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43450</v>
      </c>
      <c r="D22" s="59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43451</v>
      </c>
      <c r="D23" s="59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43452</v>
      </c>
      <c r="D24" s="59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43453</v>
      </c>
      <c r="D25" s="59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43454</v>
      </c>
      <c r="D26" s="59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43455</v>
      </c>
      <c r="D27" s="59">
        <v>33.9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43456</v>
      </c>
      <c r="D28" s="59">
        <v>43.53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43457</v>
      </c>
      <c r="D29" s="59">
        <v>37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43458</v>
      </c>
      <c r="D30" s="59">
        <v>9.66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43459</v>
      </c>
      <c r="D31" s="59">
        <v>15.11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43460</v>
      </c>
      <c r="D32" s="59">
        <v>20.04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43461</v>
      </c>
      <c r="D33" s="59">
        <v>30.33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43462</v>
      </c>
      <c r="D34" s="59">
        <v>26.95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43463</v>
      </c>
      <c r="D35" s="59">
        <v>53.86</v>
      </c>
      <c r="E35" s="20">
        <f t="shared" si="0"/>
        <v>1.0771999999999999</v>
      </c>
    </row>
    <row r="36" spans="1:5" x14ac:dyDescent="0.2">
      <c r="A36" s="19" t="s">
        <v>14</v>
      </c>
      <c r="B36" s="5" t="s">
        <v>6</v>
      </c>
      <c r="C36" s="4">
        <f t="shared" si="1"/>
        <v>43464</v>
      </c>
      <c r="D36" s="59">
        <v>45.7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43465</v>
      </c>
      <c r="D37" s="59">
        <v>48.56</v>
      </c>
      <c r="E37" s="20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11</v>
      </c>
    </row>
    <row r="39" spans="1:5" x14ac:dyDescent="0.2">
      <c r="A39" s="66" t="s">
        <v>8</v>
      </c>
      <c r="B39" s="67"/>
      <c r="C39" s="67"/>
      <c r="D39" s="68"/>
      <c r="E39" s="21">
        <f>'M11'!E38+'M12'!E38</f>
        <v>302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1</v>
      </c>
    </row>
    <row r="41" spans="1:5" x14ac:dyDescent="0.2">
      <c r="A41" s="66" t="s">
        <v>10</v>
      </c>
      <c r="B41" s="67"/>
      <c r="C41" s="67"/>
      <c r="D41" s="68"/>
      <c r="E41" s="21">
        <f>'M11'!E40+'M12'!E40</f>
        <v>61</v>
      </c>
    </row>
    <row r="42" spans="1:5" x14ac:dyDescent="0.2">
      <c r="A42" s="66" t="s">
        <v>11</v>
      </c>
      <c r="B42" s="67"/>
      <c r="C42" s="67"/>
      <c r="D42" s="68"/>
      <c r="E42" s="22"/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35.483870967741936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2019-01-02T14:41:56Z</dcterms:modified>
</cp:coreProperties>
</file>